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ton_persoon/Desktop/E_Projecten/FRFB_13577_W_Formulieren_WSPR/03_Proeven/"/>
    </mc:Choice>
  </mc:AlternateContent>
  <xr:revisionPtr revIDLastSave="0" documentId="8_{B898DBB6-E2BE-384D-B0F2-447340FE860F}" xr6:coauthVersionLast="47" xr6:coauthVersionMax="47" xr10:uidLastSave="{00000000-0000-0000-0000-000000000000}"/>
  <bookViews>
    <workbookView xWindow="0" yWindow="460" windowWidth="51200" windowHeight="26740" xr2:uid="{00000000-000D-0000-FFFF-FFFF00000000}"/>
  </bookViews>
  <sheets>
    <sheet name="IPR Rekenfoo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J22" i="4" s="1"/>
  <c r="H17" i="4"/>
  <c r="D8" i="4"/>
  <c r="H37" i="4"/>
  <c r="H41" i="4"/>
  <c r="F40" i="4"/>
  <c r="H40" i="4" s="1"/>
  <c r="H16" i="4"/>
  <c r="H18" i="4"/>
  <c r="H39" i="4"/>
  <c r="F38" i="4"/>
  <c r="H29" i="4"/>
  <c r="J19" i="4" l="1"/>
  <c r="H32" i="4" s="1"/>
  <c r="H10" i="4"/>
  <c r="H12" i="4"/>
  <c r="H14" i="4"/>
  <c r="H30" i="4"/>
  <c r="J23" i="4" l="1"/>
  <c r="H31" i="4"/>
  <c r="J15" i="4"/>
  <c r="H33" i="4" l="1"/>
  <c r="J25" i="4"/>
  <c r="H28" i="4" s="1"/>
  <c r="H34" i="4"/>
</calcChain>
</file>

<file path=xl/sharedStrings.xml><?xml version="1.0" encoding="utf-8"?>
<sst xmlns="http://schemas.openxmlformats.org/spreadsheetml/2006/main" count="46" uniqueCount="45">
  <si>
    <t>Inverdieneffect gemeente</t>
  </si>
  <si>
    <t>aantal trajecten/ werkzoekenden</t>
  </si>
  <si>
    <t>verwachte uitkeringsduur/ profiel werkzoekende</t>
  </si>
  <si>
    <t>maand(en)</t>
  </si>
  <si>
    <t>potentiele schadelastbeperking</t>
  </si>
  <si>
    <t>duur traject voor plaatsing</t>
  </si>
  <si>
    <t>kosten uitkering tot plaatsing</t>
  </si>
  <si>
    <t>uitstroompercentage</t>
  </si>
  <si>
    <t>kosten doorlopende uitkeringen no-cure</t>
  </si>
  <si>
    <t>Besparing uitkering totaal (I)</t>
  </si>
  <si>
    <t>kosten bonus uitstroom duurzaamheid</t>
  </si>
  <si>
    <t>overige kosten gemeente: bijv infra, faciliteiten</t>
  </si>
  <si>
    <t>Kosten totaal (II)</t>
  </si>
  <si>
    <t>cofinanciering (III)</t>
  </si>
  <si>
    <t>Schadelastbeperking totaal</t>
  </si>
  <si>
    <t>overige maatschappelijke baten (IV)</t>
  </si>
  <si>
    <t>business case</t>
  </si>
  <si>
    <t>volume</t>
  </si>
  <si>
    <t>return on investment (I / II)</t>
  </si>
  <si>
    <t>social return on investment ( [I+IV] / [II] )</t>
  </si>
  <si>
    <t>Kerncijfers</t>
  </si>
  <si>
    <t>uitkeringslast</t>
  </si>
  <si>
    <t>WML</t>
  </si>
  <si>
    <t>IPR Rekentool</t>
  </si>
  <si>
    <t>Kosten 1 FTE gemeente (inclusief doorbelastingen)</t>
  </si>
  <si>
    <t>maand</t>
  </si>
  <si>
    <t>jaar</t>
  </si>
  <si>
    <t>trajectprijs p.p. inkoop</t>
  </si>
  <si>
    <t>kosten inkoop</t>
  </si>
  <si>
    <t>kosten gemeente</t>
  </si>
  <si>
    <t>beoogde inkoopwaarde</t>
  </si>
  <si>
    <t>maximale inkoopwaarde</t>
  </si>
  <si>
    <t>uren totaal per FTE gemeente</t>
  </si>
  <si>
    <t>uren productief per FTE gemeente</t>
  </si>
  <si>
    <t>verwachte aantal uren van plaatsing na uitstroom</t>
  </si>
  <si>
    <t>uur/week</t>
  </si>
  <si>
    <t>deeltijdfactor relatief tot uitstroom uit uitkering</t>
  </si>
  <si>
    <t>kosten vergoeding opleiding / training</t>
  </si>
  <si>
    <t>kosten vergoeding coaching / bemiddelling</t>
  </si>
  <si>
    <t>kosten inzet uren FTE gemeente</t>
  </si>
  <si>
    <t>uren</t>
  </si>
  <si>
    <t>Uren uit de uitkering</t>
  </si>
  <si>
    <t>Toelichting, indien nodig  &lt;naam accountmanager&gt;</t>
  </si>
  <si>
    <t>Case</t>
  </si>
  <si>
    <t>Vul de omkaderde cellen in en de business case wordt automatisch berekend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</si>
</sst>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€&quot;\ #,##0_);\(&quot;€&quot;\ #,##0\)"/>
    <numFmt numFmtId="165" formatCode="_-&quot;€&quot;\ * #,##0.00_-;_-&quot;€&quot;\ * #,##0.00\-;_-&quot;€&quot;\ * &quot;-&quot;??_-;_-@_-"/>
    <numFmt numFmtId="166" formatCode="&quot;€&quot;\ #,##0_-"/>
  </numFmts>
  <fonts count="17" x14ac:knownFonts="1">
    <font>
      <sz val="9"/>
      <name val="Source Sans Pro"/>
      <scheme val="minor"/>
    </font>
    <font>
      <sz val="10"/>
      <name val="Arial"/>
    </font>
    <font>
      <sz val="10"/>
      <name val="Arial"/>
      <family val="2"/>
    </font>
    <font>
      <sz val="8"/>
      <name val="Arial"/>
    </font>
    <font>
      <b/>
      <sz val="9"/>
      <color indexed="9"/>
      <name val="Source Sans Pro"/>
      <scheme val="minor"/>
    </font>
    <font>
      <sz val="10"/>
      <name val="Source Sans Pro"/>
      <scheme val="minor"/>
    </font>
    <font>
      <b/>
      <sz val="9"/>
      <color indexed="8"/>
      <name val="Source Sans Pro"/>
      <scheme val="minor"/>
    </font>
    <font>
      <sz val="9"/>
      <name val="Source Sans Pro"/>
      <scheme val="minor"/>
    </font>
    <font>
      <sz val="10"/>
      <color theme="0"/>
      <name val="Source Sans Pro"/>
      <scheme val="minor"/>
    </font>
    <font>
      <sz val="9"/>
      <color indexed="8"/>
      <name val="Source Sans Pro"/>
      <scheme val="minor"/>
    </font>
    <font>
      <b/>
      <sz val="9"/>
      <name val="Source Sans Pro"/>
      <scheme val="minor"/>
    </font>
    <font>
      <i/>
      <sz val="9"/>
      <name val="Source Sans Pro"/>
      <scheme val="minor"/>
    </font>
    <font>
      <i/>
      <sz val="10"/>
      <name val="Source Sans Pro"/>
      <scheme val="minor"/>
    </font>
    <font>
      <b/>
      <sz val="9"/>
      <color rgb="FF000000"/>
      <name val="Source Sans Pro"/>
      <scheme val="minor"/>
    </font>
    <font>
      <i/>
      <sz val="9"/>
      <color indexed="8"/>
      <name val="Source Sans Pro"/>
      <scheme val="minor"/>
    </font>
    <font>
      <b/>
      <sz val="13"/>
      <color theme="3"/>
      <name val="Source Sans Pro"/>
      <scheme val="minor"/>
    </font>
    <font>
      <sz val="9"/>
      <color theme="0" tint="-0.499984740745262"/>
      <name val="Source Sans Pro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/>
      </patternFill>
    </fill>
    <fill>
      <patternFill patternType="solid">
        <fgColor theme="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top" wrapText="1"/>
    </xf>
    <xf numFmtId="165" fontId="1" fillId="0" borderId="0" applyFont="0" applyFill="0" applyBorder="0" applyAlignment="0" applyProtection="0"/>
    <xf numFmtId="9" fontId="2" fillId="0" borderId="3" applyFont="0" applyAlignment="0" applyProtection="0"/>
    <xf numFmtId="0" fontId="4" fillId="4" borderId="0">
      <alignment horizontal="left" vertical="center"/>
    </xf>
    <xf numFmtId="0" fontId="9" fillId="0" borderId="3">
      <alignment vertical="center" wrapText="1"/>
    </xf>
    <xf numFmtId="0" fontId="9" fillId="3" borderId="3">
      <alignment horizontal="right" vertical="center" wrapText="1" indent="1"/>
    </xf>
    <xf numFmtId="5" fontId="9" fillId="3" borderId="3">
      <alignment horizontal="right" vertical="center" wrapText="1" indent="1"/>
    </xf>
    <xf numFmtId="0" fontId="15" fillId="0" borderId="0">
      <alignment vertical="top"/>
    </xf>
  </cellStyleXfs>
  <cellXfs count="33">
    <xf numFmtId="0" fontId="0" fillId="0" borderId="0" xfId="0">
      <alignment vertical="top" wrapText="1"/>
    </xf>
    <xf numFmtId="0" fontId="5" fillId="0" borderId="0" xfId="0" applyFont="1" applyFill="1">
      <alignment vertical="top" wrapText="1"/>
    </xf>
    <xf numFmtId="0" fontId="5" fillId="0" borderId="0" xfId="0" applyFont="1">
      <alignment vertical="top" wrapText="1"/>
    </xf>
    <xf numFmtId="0" fontId="5" fillId="0" borderId="0" xfId="0" applyFont="1" applyAlignment="1">
      <alignment horizontal="right"/>
    </xf>
    <xf numFmtId="0" fontId="7" fillId="0" borderId="0" xfId="0" applyFont="1" applyFill="1">
      <alignment vertical="top" wrapText="1"/>
    </xf>
    <xf numFmtId="0" fontId="8" fillId="2" borderId="0" xfId="0" applyFont="1" applyFill="1" applyAlignment="1">
      <alignment wrapText="1"/>
    </xf>
    <xf numFmtId="0" fontId="5" fillId="0" borderId="4" xfId="0" applyFont="1" applyBorder="1">
      <alignment vertical="top" wrapText="1"/>
    </xf>
    <xf numFmtId="0" fontId="9" fillId="0" borderId="0" xfId="0" applyFont="1" applyFill="1">
      <alignment vertical="top" wrapText="1"/>
    </xf>
    <xf numFmtId="0" fontId="5" fillId="0" borderId="1" xfId="0" applyFont="1" applyBorder="1">
      <alignment vertical="top" wrapText="1"/>
    </xf>
    <xf numFmtId="0" fontId="7" fillId="0" borderId="0" xfId="0" applyFont="1">
      <alignment vertical="top" wrapText="1"/>
    </xf>
    <xf numFmtId="166" fontId="7" fillId="0" borderId="0" xfId="0" applyNumberFormat="1" applyFont="1" applyBorder="1" applyAlignment="1">
      <alignment horizontal="right"/>
    </xf>
    <xf numFmtId="0" fontId="10" fillId="0" borderId="0" xfId="0" applyFont="1" applyFill="1">
      <alignment vertical="top" wrapText="1"/>
    </xf>
    <xf numFmtId="0" fontId="5" fillId="0" borderId="1" xfId="0" applyFont="1" applyBorder="1" applyAlignment="1">
      <alignment wrapText="1"/>
    </xf>
    <xf numFmtId="0" fontId="11" fillId="0" borderId="0" xfId="0" applyFont="1" applyFill="1" applyAlignment="1">
      <alignment horizontal="right"/>
    </xf>
    <xf numFmtId="166" fontId="11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2" applyNumberFormat="1" applyFont="1" applyFill="1" applyBorder="1" applyAlignment="1">
      <alignment horizontal="right"/>
    </xf>
    <xf numFmtId="0" fontId="6" fillId="0" borderId="0" xfId="0" applyFont="1" applyFill="1">
      <alignment vertical="top" wrapText="1"/>
    </xf>
    <xf numFmtId="0" fontId="4" fillId="4" borderId="0" xfId="3">
      <alignment horizontal="left" vertical="center"/>
    </xf>
    <xf numFmtId="0" fontId="4" fillId="4" borderId="0" xfId="3" applyAlignment="1">
      <alignment horizontal="right" vertical="center"/>
    </xf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9" fillId="0" borderId="3" xfId="4">
      <alignment vertical="center" wrapText="1"/>
    </xf>
    <xf numFmtId="0" fontId="13" fillId="0" borderId="3" xfId="4" applyFont="1">
      <alignment vertical="center" wrapText="1"/>
    </xf>
    <xf numFmtId="0" fontId="14" fillId="0" borderId="3" xfId="4" applyFont="1" applyAlignment="1">
      <alignment horizontal="right" vertical="center"/>
    </xf>
    <xf numFmtId="0" fontId="6" fillId="0" borderId="3" xfId="4" applyFont="1">
      <alignment vertical="center" wrapText="1"/>
    </xf>
    <xf numFmtId="0" fontId="9" fillId="3" borderId="3" xfId="5">
      <alignment horizontal="right" vertical="center" wrapText="1" indent="1"/>
    </xf>
    <xf numFmtId="9" fontId="9" fillId="0" borderId="3" xfId="2" applyFont="1"/>
    <xf numFmtId="0" fontId="0" fillId="0" borderId="0" xfId="0">
      <alignment vertical="top" wrapText="1"/>
    </xf>
    <xf numFmtId="5" fontId="9" fillId="3" borderId="3" xfId="6">
      <alignment horizontal="right" vertical="center" wrapText="1" indent="1"/>
    </xf>
    <xf numFmtId="5" fontId="6" fillId="3" borderId="3" xfId="6" applyFont="1">
      <alignment horizontal="right" vertical="center" wrapText="1" indent="1"/>
    </xf>
    <xf numFmtId="0" fontId="15" fillId="0" borderId="0" xfId="7">
      <alignment vertical="top"/>
    </xf>
    <xf numFmtId="0" fontId="16" fillId="0" borderId="0" xfId="0" applyFont="1">
      <alignment vertical="top" wrapText="1"/>
    </xf>
  </cellXfs>
  <cellStyles count="8">
    <cellStyle name="Bedrag met lijn" xfId="6" xr:uid="{600E372D-6F6D-DB45-8E1E-EC9D230FEB7D}"/>
    <cellStyle name="Euro" xfId="1" xr:uid="{00000000-0005-0000-0000-000000000000}"/>
    <cellStyle name="Getal met lijn" xfId="5" xr:uid="{184BCB93-8F93-9A40-A7A3-FEAAB00D44C5}"/>
    <cellStyle name="Kop 2 op Rood" xfId="3" xr:uid="{FD21BB86-3222-2148-B20D-2D2FD9567DC0}"/>
    <cellStyle name="Kop_1" xfId="7" xr:uid="{724D3534-7E27-A84F-B4F1-B2B089A510E3}"/>
    <cellStyle name="Procent" xfId="2" builtinId="5" customBuiltin="1"/>
    <cellStyle name="Standaard" xfId="0" builtinId="0" customBuiltin="1"/>
    <cellStyle name="Tekst met lijn onder" xfId="4" xr:uid="{3132E221-1B3F-BD44-BF32-7C72DDD08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3915</xdr:colOff>
      <xdr:row>0</xdr:row>
      <xdr:rowOff>18954</xdr:rowOff>
    </xdr:from>
    <xdr:to>
      <xdr:col>10</xdr:col>
      <xdr:colOff>6444</xdr:colOff>
      <xdr:row>2</xdr:row>
      <xdr:rowOff>18954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0A8E761-49B6-3347-8FDC-7D55DD29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7199" y="18954"/>
          <a:ext cx="2447752" cy="429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WSP Rijnmond kleuren">
      <a:dk1>
        <a:srgbClr val="110E0C"/>
      </a:dk1>
      <a:lt1>
        <a:srgbClr val="FFFFFF"/>
      </a:lt1>
      <a:dk2>
        <a:srgbClr val="E10020"/>
      </a:dk2>
      <a:lt2>
        <a:srgbClr val="F5F5F5"/>
      </a:lt2>
      <a:accent1>
        <a:srgbClr val="E10020"/>
      </a:accent1>
      <a:accent2>
        <a:srgbClr val="333333"/>
      </a:accent2>
      <a:accent3>
        <a:srgbClr val="EAA8AD"/>
      </a:accent3>
      <a:accent4>
        <a:srgbClr val="E5E5E5"/>
      </a:accent4>
      <a:accent5>
        <a:srgbClr val="FAD5DD"/>
      </a:accent5>
      <a:accent6>
        <a:srgbClr val="FAEBF0"/>
      </a:accent6>
      <a:hlink>
        <a:srgbClr val="000000"/>
      </a:hlink>
      <a:folHlink>
        <a:srgbClr val="000000"/>
      </a:folHlink>
    </a:clrScheme>
    <a:fontScheme name="SourceSansPro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showGridLines="0" tabSelected="1" view="pageLayout" zoomScaleNormal="100" workbookViewId="0">
      <selection activeCell="G35" sqref="G29:G35"/>
    </sheetView>
  </sheetViews>
  <sheetFormatPr baseColWidth="10" defaultColWidth="10.5" defaultRowHeight="17" customHeight="1" x14ac:dyDescent="0.25"/>
  <cols>
    <col min="1" max="1" width="2.75" style="2" customWidth="1"/>
    <col min="2" max="2" width="62.25" style="2" customWidth="1"/>
    <col min="3" max="3" width="0.5" style="1" customWidth="1"/>
    <col min="4" max="4" width="15.5" style="2" customWidth="1"/>
    <col min="5" max="5" width="0.5" style="2" customWidth="1"/>
    <col min="6" max="6" width="15.5" style="2" customWidth="1"/>
    <col min="7" max="7" width="0.5" style="2" customWidth="1"/>
    <col min="8" max="8" width="15.5" style="3" customWidth="1"/>
    <col min="9" max="9" width="0.5" style="3" customWidth="1"/>
    <col min="10" max="10" width="15.5" style="2" customWidth="1"/>
    <col min="11" max="11" width="2.25" style="2" customWidth="1"/>
    <col min="12" max="12" width="40.75" style="2" customWidth="1"/>
    <col min="13" max="259" width="8.75" style="2" customWidth="1"/>
    <col min="260" max="16384" width="10.5" style="2"/>
  </cols>
  <sheetData>
    <row r="1" spans="2:12" ht="17" customHeight="1" x14ac:dyDescent="0.25">
      <c r="B1" s="21"/>
    </row>
    <row r="2" spans="2:12" ht="17" customHeight="1" x14ac:dyDescent="0.25">
      <c r="B2" s="31" t="s">
        <v>23</v>
      </c>
    </row>
    <row r="3" spans="2:12" ht="27" customHeight="1" x14ac:dyDescent="0.25">
      <c r="B3" s="32" t="s">
        <v>44</v>
      </c>
    </row>
    <row r="4" spans="2:12" ht="17" customHeight="1" thickBot="1" x14ac:dyDescent="0.3">
      <c r="C4" s="4"/>
      <c r="D4" s="28"/>
      <c r="E4" s="28"/>
      <c r="F4" s="28"/>
      <c r="G4" s="28"/>
      <c r="H4" s="28"/>
      <c r="I4" s="28"/>
      <c r="J4" s="28"/>
      <c r="L4" s="5" t="s">
        <v>42</v>
      </c>
    </row>
    <row r="5" spans="2:12" ht="17" customHeight="1" x14ac:dyDescent="0.25">
      <c r="B5" s="18" t="s">
        <v>0</v>
      </c>
      <c r="C5" s="4"/>
      <c r="D5" s="18" t="s">
        <v>43</v>
      </c>
      <c r="E5" s="18"/>
      <c r="F5" s="18"/>
      <c r="G5" s="18"/>
      <c r="H5" s="18"/>
      <c r="I5" s="18"/>
      <c r="J5" s="18"/>
      <c r="L5" s="6"/>
    </row>
    <row r="6" spans="2:12" ht="17" customHeight="1" x14ac:dyDescent="0.25">
      <c r="B6" s="22" t="s">
        <v>1</v>
      </c>
      <c r="C6" s="7"/>
      <c r="D6" s="26">
        <v>0</v>
      </c>
      <c r="E6" s="20"/>
      <c r="F6" s="22"/>
      <c r="G6" s="20"/>
      <c r="H6" s="22"/>
      <c r="I6" s="20"/>
      <c r="J6" s="22"/>
      <c r="L6" s="8"/>
    </row>
    <row r="7" spans="2:12" ht="17" customHeight="1" x14ac:dyDescent="0.25">
      <c r="B7" s="22" t="s">
        <v>34</v>
      </c>
      <c r="C7" s="4"/>
      <c r="D7" s="26">
        <v>0</v>
      </c>
      <c r="E7" s="20"/>
      <c r="F7" s="22" t="s">
        <v>35</v>
      </c>
      <c r="G7" s="20"/>
      <c r="H7" s="22"/>
      <c r="I7" s="20"/>
      <c r="J7" s="22"/>
      <c r="L7" s="8"/>
    </row>
    <row r="8" spans="2:12" ht="17" customHeight="1" x14ac:dyDescent="0.25">
      <c r="B8" s="22" t="s">
        <v>36</v>
      </c>
      <c r="C8" s="7"/>
      <c r="D8" s="27">
        <f>IF((D7/H42)&lt;=1,(D7/H42),1)</f>
        <v>0</v>
      </c>
      <c r="E8" s="20"/>
      <c r="F8" s="22"/>
      <c r="G8" s="20"/>
      <c r="H8" s="22"/>
      <c r="I8" s="20"/>
      <c r="J8" s="22"/>
      <c r="L8" s="8"/>
    </row>
    <row r="9" spans="2:12" ht="17" customHeight="1" x14ac:dyDescent="0.25">
      <c r="B9" s="22" t="s">
        <v>2</v>
      </c>
      <c r="C9" s="4"/>
      <c r="D9" s="26">
        <v>0</v>
      </c>
      <c r="E9" s="20"/>
      <c r="F9" s="22" t="s">
        <v>3</v>
      </c>
      <c r="G9" s="20"/>
      <c r="H9" s="22"/>
      <c r="I9" s="20"/>
      <c r="J9" s="22"/>
      <c r="L9" s="8"/>
    </row>
    <row r="10" spans="2:12" ht="17" customHeight="1" x14ac:dyDescent="0.25">
      <c r="B10" s="22" t="s">
        <v>4</v>
      </c>
      <c r="C10" s="4"/>
      <c r="D10" s="22"/>
      <c r="E10" s="20"/>
      <c r="F10" s="22"/>
      <c r="G10" s="20"/>
      <c r="H10" s="29">
        <f>(H37)*D9*D6*D8</f>
        <v>0</v>
      </c>
      <c r="I10" s="20"/>
      <c r="J10" s="22"/>
      <c r="L10" s="8"/>
    </row>
    <row r="11" spans="2:12" ht="17" customHeight="1" x14ac:dyDescent="0.25">
      <c r="B11" s="22" t="s">
        <v>5</v>
      </c>
      <c r="C11" s="4"/>
      <c r="D11" s="26">
        <v>0</v>
      </c>
      <c r="E11" s="20"/>
      <c r="F11" s="22" t="s">
        <v>3</v>
      </c>
      <c r="G11" s="20"/>
      <c r="H11" s="22"/>
      <c r="I11" s="20"/>
      <c r="J11" s="22"/>
      <c r="L11" s="8"/>
    </row>
    <row r="12" spans="2:12" ht="17" customHeight="1" x14ac:dyDescent="0.25">
      <c r="B12" s="22" t="s">
        <v>6</v>
      </c>
      <c r="C12" s="4"/>
      <c r="D12" s="22"/>
      <c r="E12" s="20"/>
      <c r="F12" s="22"/>
      <c r="G12" s="20"/>
      <c r="H12" s="29">
        <f>(D11)*(H37)*D6*D8</f>
        <v>0</v>
      </c>
      <c r="I12" s="20"/>
      <c r="J12" s="22"/>
      <c r="L12" s="8"/>
    </row>
    <row r="13" spans="2:12" ht="17" customHeight="1" x14ac:dyDescent="0.25">
      <c r="B13" s="22" t="s">
        <v>7</v>
      </c>
      <c r="C13" s="4"/>
      <c r="D13" s="26">
        <v>0</v>
      </c>
      <c r="E13" s="20"/>
      <c r="F13" s="22"/>
      <c r="G13" s="20"/>
      <c r="H13" s="22"/>
      <c r="I13" s="20"/>
      <c r="J13" s="22"/>
      <c r="L13" s="8"/>
    </row>
    <row r="14" spans="2:12" ht="17" customHeight="1" x14ac:dyDescent="0.25">
      <c r="B14" s="22" t="s">
        <v>8</v>
      </c>
      <c r="C14" s="4"/>
      <c r="D14" s="22"/>
      <c r="E14" s="20"/>
      <c r="F14" s="22"/>
      <c r="G14" s="20"/>
      <c r="H14" s="29">
        <f>(D6*(1-D13))*(D9-D11)*(H37)*D8</f>
        <v>0</v>
      </c>
      <c r="I14" s="20"/>
      <c r="J14" s="22"/>
      <c r="L14" s="8"/>
    </row>
    <row r="15" spans="2:12" ht="17" customHeight="1" x14ac:dyDescent="0.25">
      <c r="B15" s="23" t="s">
        <v>9</v>
      </c>
      <c r="C15" s="11"/>
      <c r="D15" s="22"/>
      <c r="E15" s="20"/>
      <c r="F15" s="22"/>
      <c r="G15" s="20"/>
      <c r="H15" s="22"/>
      <c r="I15" s="20"/>
      <c r="J15" s="30">
        <f>H10-H12-H14</f>
        <v>0</v>
      </c>
      <c r="L15" s="12"/>
    </row>
    <row r="16" spans="2:12" ht="17" customHeight="1" x14ac:dyDescent="0.25">
      <c r="B16" s="22" t="s">
        <v>37</v>
      </c>
      <c r="C16" s="4"/>
      <c r="D16" s="29">
        <v>0</v>
      </c>
      <c r="E16" s="20"/>
      <c r="F16" s="22"/>
      <c r="G16" s="20"/>
      <c r="H16" s="29">
        <f>D16*D6</f>
        <v>0</v>
      </c>
      <c r="I16" s="20"/>
      <c r="J16" s="22"/>
      <c r="L16" s="8"/>
    </row>
    <row r="17" spans="2:12" ht="17" customHeight="1" x14ac:dyDescent="0.25">
      <c r="B17" s="22" t="s">
        <v>38</v>
      </c>
      <c r="C17" s="4"/>
      <c r="D17" s="29">
        <v>0</v>
      </c>
      <c r="E17" s="20"/>
      <c r="F17" s="22"/>
      <c r="G17" s="20"/>
      <c r="H17" s="29">
        <f>D17*D6*D13</f>
        <v>0</v>
      </c>
      <c r="I17" s="20"/>
      <c r="J17" s="22"/>
      <c r="L17" s="8"/>
    </row>
    <row r="18" spans="2:12" ht="17" customHeight="1" x14ac:dyDescent="0.25">
      <c r="B18" s="22" t="s">
        <v>10</v>
      </c>
      <c r="C18" s="4"/>
      <c r="D18" s="29">
        <v>0</v>
      </c>
      <c r="E18" s="20"/>
      <c r="F18" s="22"/>
      <c r="G18" s="20"/>
      <c r="H18" s="29">
        <f>D18*D6*D13</f>
        <v>0</v>
      </c>
      <c r="I18" s="20"/>
      <c r="J18" s="22"/>
      <c r="L18" s="8"/>
    </row>
    <row r="19" spans="2:12" s="15" customFormat="1" ht="17" customHeight="1" x14ac:dyDescent="0.25">
      <c r="B19" s="24" t="s">
        <v>28</v>
      </c>
      <c r="C19" s="13"/>
      <c r="D19" s="14"/>
      <c r="E19" s="20"/>
      <c r="F19" s="22"/>
      <c r="G19" s="20"/>
      <c r="H19" s="22"/>
      <c r="I19" s="20"/>
      <c r="J19" s="29">
        <f>SUM(H16:H18)</f>
        <v>0</v>
      </c>
      <c r="L19" s="8"/>
    </row>
    <row r="20" spans="2:12" ht="17" customHeight="1" x14ac:dyDescent="0.25">
      <c r="B20" s="22" t="s">
        <v>39</v>
      </c>
      <c r="C20" s="4"/>
      <c r="D20" s="26">
        <v>0</v>
      </c>
      <c r="E20" s="20"/>
      <c r="F20" s="22" t="s">
        <v>40</v>
      </c>
      <c r="G20" s="20"/>
      <c r="H20" s="29">
        <f>(D20/F41)*F39</f>
        <v>0</v>
      </c>
      <c r="I20" s="20"/>
      <c r="J20" s="22"/>
      <c r="L20" s="8"/>
    </row>
    <row r="21" spans="2:12" ht="17" customHeight="1" x14ac:dyDescent="0.25">
      <c r="B21" s="22" t="s">
        <v>11</v>
      </c>
      <c r="C21" s="4"/>
      <c r="D21" s="22"/>
      <c r="E21" s="20"/>
      <c r="F21" s="22"/>
      <c r="G21" s="20"/>
      <c r="H21" s="29">
        <v>0</v>
      </c>
      <c r="I21" s="20"/>
      <c r="J21" s="22"/>
      <c r="L21" s="8"/>
    </row>
    <row r="22" spans="2:12" s="15" customFormat="1" ht="17" customHeight="1" x14ac:dyDescent="0.25">
      <c r="B22" s="24" t="s">
        <v>29</v>
      </c>
      <c r="C22" s="13"/>
      <c r="D22" s="22"/>
      <c r="E22" s="20"/>
      <c r="F22" s="22"/>
      <c r="G22" s="20"/>
      <c r="H22" s="22"/>
      <c r="I22" s="20"/>
      <c r="J22" s="29">
        <f>SUM(H20:H21)</f>
        <v>0</v>
      </c>
      <c r="L22" s="8"/>
    </row>
    <row r="23" spans="2:12" ht="17" customHeight="1" x14ac:dyDescent="0.25">
      <c r="B23" s="25" t="s">
        <v>12</v>
      </c>
      <c r="C23" s="11"/>
      <c r="D23" s="22"/>
      <c r="E23" s="20"/>
      <c r="F23" s="22"/>
      <c r="G23" s="20"/>
      <c r="H23" s="22"/>
      <c r="I23" s="20"/>
      <c r="J23" s="30">
        <f>J19+J22</f>
        <v>0</v>
      </c>
      <c r="L23" s="8"/>
    </row>
    <row r="24" spans="2:12" ht="17" customHeight="1" x14ac:dyDescent="0.25">
      <c r="B24" s="22" t="s">
        <v>13</v>
      </c>
      <c r="C24" s="4"/>
      <c r="D24" s="22"/>
      <c r="E24" s="20"/>
      <c r="F24" s="22"/>
      <c r="G24" s="20"/>
      <c r="H24" s="29">
        <v>0</v>
      </c>
      <c r="I24" s="20"/>
      <c r="J24" s="22"/>
      <c r="L24" s="8"/>
    </row>
    <row r="25" spans="2:12" ht="17" customHeight="1" x14ac:dyDescent="0.25">
      <c r="B25" s="25" t="s">
        <v>14</v>
      </c>
      <c r="C25" s="11"/>
      <c r="D25" s="22"/>
      <c r="E25" s="20"/>
      <c r="F25" s="22"/>
      <c r="G25" s="20"/>
      <c r="H25" s="22"/>
      <c r="I25" s="20"/>
      <c r="J25" s="29">
        <f>J15-J23+H24</f>
        <v>0</v>
      </c>
      <c r="L25" s="8"/>
    </row>
    <row r="26" spans="2:12" ht="17" customHeight="1" x14ac:dyDescent="0.25">
      <c r="B26" s="22" t="s">
        <v>15</v>
      </c>
      <c r="C26" s="4"/>
      <c r="D26" s="22"/>
      <c r="E26" s="20"/>
      <c r="F26" s="22"/>
      <c r="G26" s="20"/>
      <c r="H26" s="29">
        <v>0</v>
      </c>
      <c r="I26" s="20"/>
      <c r="J26" s="22"/>
      <c r="L26" s="8"/>
    </row>
    <row r="27" spans="2:12" ht="17" customHeight="1" x14ac:dyDescent="0.25">
      <c r="B27" s="9"/>
      <c r="C27" s="4"/>
      <c r="D27" s="20"/>
      <c r="E27" s="20"/>
      <c r="F27" s="9"/>
      <c r="G27" s="20"/>
      <c r="H27" s="10"/>
      <c r="I27" s="20"/>
      <c r="L27" s="8"/>
    </row>
    <row r="28" spans="2:12" ht="17" customHeight="1" x14ac:dyDescent="0.25">
      <c r="B28" s="18" t="s">
        <v>16</v>
      </c>
      <c r="C28" s="11"/>
      <c r="D28" s="18"/>
      <c r="E28" s="18"/>
      <c r="F28" s="18"/>
      <c r="G28" s="20"/>
      <c r="H28" s="19" t="str">
        <f>IF(J25&gt;0,"positief","negatief")</f>
        <v>negatief</v>
      </c>
      <c r="I28" s="19"/>
      <c r="J28" s="18"/>
      <c r="L28" s="8"/>
    </row>
    <row r="29" spans="2:12" ht="17" customHeight="1" x14ac:dyDescent="0.25">
      <c r="B29" s="22" t="s">
        <v>17</v>
      </c>
      <c r="C29" s="4"/>
      <c r="D29" s="22"/>
      <c r="E29" s="20"/>
      <c r="F29" s="22"/>
      <c r="G29" s="20"/>
      <c r="H29" s="29">
        <f>D6</f>
        <v>0</v>
      </c>
      <c r="I29" s="20"/>
      <c r="J29" s="22"/>
      <c r="L29" s="8"/>
    </row>
    <row r="30" spans="2:12" ht="17" customHeight="1" x14ac:dyDescent="0.25">
      <c r="B30" s="22" t="s">
        <v>31</v>
      </c>
      <c r="C30" s="4"/>
      <c r="D30" s="22"/>
      <c r="E30" s="20"/>
      <c r="F30" s="22"/>
      <c r="G30" s="20"/>
      <c r="H30" s="29">
        <f>J19+(D18*D6*(1-D13))</f>
        <v>0</v>
      </c>
      <c r="I30" s="20"/>
      <c r="J30" s="22"/>
      <c r="L30" s="8"/>
    </row>
    <row r="31" spans="2:12" ht="17" customHeight="1" x14ac:dyDescent="0.25">
      <c r="B31" s="22" t="s">
        <v>30</v>
      </c>
      <c r="C31" s="4"/>
      <c r="D31" s="22"/>
      <c r="E31" s="20"/>
      <c r="F31" s="22"/>
      <c r="G31" s="20"/>
      <c r="H31" s="29">
        <f>J19-H24</f>
        <v>0</v>
      </c>
      <c r="I31" s="20"/>
      <c r="J31" s="22"/>
      <c r="L31" s="1"/>
    </row>
    <row r="32" spans="2:12" ht="17" customHeight="1" x14ac:dyDescent="0.25">
      <c r="B32" s="22" t="s">
        <v>27</v>
      </c>
      <c r="C32" s="4"/>
      <c r="D32" s="22"/>
      <c r="E32" s="20"/>
      <c r="F32" s="22"/>
      <c r="G32" s="20"/>
      <c r="H32" s="29" t="e">
        <f>(J19)/D6</f>
        <v>#DIV/0!</v>
      </c>
      <c r="I32" s="20"/>
      <c r="J32" s="22"/>
      <c r="L32" s="1"/>
    </row>
    <row r="33" spans="2:12" ht="17" customHeight="1" x14ac:dyDescent="0.25">
      <c r="B33" s="25" t="s">
        <v>18</v>
      </c>
      <c r="C33" s="11"/>
      <c r="D33" s="22"/>
      <c r="E33" s="20"/>
      <c r="F33" s="22"/>
      <c r="G33" s="20"/>
      <c r="H33" s="26" t="e">
        <f>J15/J23</f>
        <v>#DIV/0!</v>
      </c>
      <c r="I33" s="20"/>
      <c r="J33" s="22"/>
    </row>
    <row r="34" spans="2:12" s="1" customFormat="1" ht="17" customHeight="1" x14ac:dyDescent="0.25">
      <c r="B34" s="25" t="s">
        <v>19</v>
      </c>
      <c r="C34" s="11"/>
      <c r="D34" s="22"/>
      <c r="E34" s="20"/>
      <c r="F34" s="22"/>
      <c r="G34" s="20"/>
      <c r="H34" s="26" t="e">
        <f>(J15+H26)/(J23-H24)</f>
        <v>#DIV/0!</v>
      </c>
      <c r="I34" s="20"/>
      <c r="J34" s="22"/>
      <c r="L34" s="2"/>
    </row>
    <row r="35" spans="2:12" s="1" customFormat="1" ht="17" customHeight="1" x14ac:dyDescent="0.25">
      <c r="B35" s="11"/>
      <c r="C35" s="11"/>
      <c r="D35" s="11"/>
      <c r="E35" s="20"/>
      <c r="F35" s="11"/>
      <c r="G35" s="20"/>
      <c r="H35" s="16"/>
      <c r="I35" s="20"/>
      <c r="L35" s="2"/>
    </row>
    <row r="36" spans="2:12" ht="17" customHeight="1" x14ac:dyDescent="0.25">
      <c r="B36" s="18" t="s">
        <v>20</v>
      </c>
      <c r="C36" s="17"/>
      <c r="D36" s="18"/>
      <c r="E36" s="18"/>
      <c r="F36" s="19" t="s">
        <v>26</v>
      </c>
      <c r="G36" s="20"/>
      <c r="H36" s="19" t="s">
        <v>25</v>
      </c>
      <c r="I36" s="19"/>
      <c r="J36" s="18"/>
    </row>
    <row r="37" spans="2:12" ht="17" customHeight="1" x14ac:dyDescent="0.25">
      <c r="B37" s="22" t="s">
        <v>21</v>
      </c>
      <c r="C37" s="7"/>
      <c r="D37" s="22"/>
      <c r="E37" s="20"/>
      <c r="F37" s="29">
        <v>15000</v>
      </c>
      <c r="G37" s="20"/>
      <c r="H37" s="29">
        <f>F37/12</f>
        <v>1250</v>
      </c>
      <c r="I37" s="20"/>
      <c r="J37" s="22"/>
    </row>
    <row r="38" spans="2:12" ht="17" customHeight="1" x14ac:dyDescent="0.25">
      <c r="B38" s="22" t="s">
        <v>22</v>
      </c>
      <c r="C38" s="7"/>
      <c r="D38" s="22"/>
      <c r="E38" s="20"/>
      <c r="F38" s="29">
        <f>H38*12</f>
        <v>17942.400000000001</v>
      </c>
      <c r="G38" s="20"/>
      <c r="H38" s="29">
        <v>1495.2</v>
      </c>
      <c r="I38" s="20"/>
      <c r="J38" s="22"/>
    </row>
    <row r="39" spans="2:12" ht="17" customHeight="1" x14ac:dyDescent="0.25">
      <c r="B39" s="22" t="s">
        <v>24</v>
      </c>
      <c r="C39" s="7"/>
      <c r="D39" s="22"/>
      <c r="E39" s="20"/>
      <c r="F39" s="29">
        <v>78000</v>
      </c>
      <c r="G39" s="20"/>
      <c r="H39" s="29">
        <f>F39/12</f>
        <v>6500</v>
      </c>
      <c r="I39" s="20"/>
      <c r="J39" s="22"/>
    </row>
    <row r="40" spans="2:12" ht="17" customHeight="1" x14ac:dyDescent="0.25">
      <c r="B40" s="22" t="s">
        <v>32</v>
      </c>
      <c r="D40" s="22"/>
      <c r="E40" s="20"/>
      <c r="F40" s="26">
        <f>1625*(36/40)</f>
        <v>1462.5</v>
      </c>
      <c r="G40" s="20"/>
      <c r="H40" s="26">
        <f>F40/12</f>
        <v>121.875</v>
      </c>
      <c r="I40" s="20"/>
      <c r="J40" s="22"/>
    </row>
    <row r="41" spans="2:12" ht="17" customHeight="1" x14ac:dyDescent="0.25">
      <c r="B41" s="22" t="s">
        <v>33</v>
      </c>
      <c r="D41" s="22"/>
      <c r="E41" s="20"/>
      <c r="F41" s="26">
        <v>1375</v>
      </c>
      <c r="G41" s="20"/>
      <c r="H41" s="26">
        <f>F41/12</f>
        <v>114.58333333333333</v>
      </c>
      <c r="I41" s="20"/>
      <c r="J41" s="22"/>
    </row>
    <row r="42" spans="2:12" ht="17" customHeight="1" x14ac:dyDescent="0.25">
      <c r="B42" s="22" t="s">
        <v>41</v>
      </c>
      <c r="D42" s="22"/>
      <c r="E42" s="20"/>
      <c r="F42" s="26"/>
      <c r="G42" s="20"/>
      <c r="H42" s="26">
        <v>28</v>
      </c>
      <c r="I42" s="20"/>
      <c r="J42" s="22"/>
    </row>
    <row r="43" spans="2:12" ht="17" customHeight="1" x14ac:dyDescent="0.25">
      <c r="E43" s="20"/>
      <c r="G43" s="20"/>
      <c r="I43" s="20"/>
    </row>
    <row r="44" spans="2:12" ht="17" customHeight="1" x14ac:dyDescent="0.25">
      <c r="I44" s="20"/>
    </row>
  </sheetData>
  <mergeCells count="1">
    <mergeCell ref="D4:J4"/>
  </mergeCells>
  <phoneticPr fontId="3" type="noConversion"/>
  <pageMargins left="0.39370078740157483" right="0.39370078740157483" top="0.39370078740157483" bottom="0.39370078740157483" header="0.51181102362204722" footer="0.39370078740157483"/>
  <pageSetup paperSize="9" orientation="portrait" horizontalDpi="0" verticalDpi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EDE470DE71442926EE54C23C002EF" ma:contentTypeVersion="13" ma:contentTypeDescription="Een nieuw document maken." ma:contentTypeScope="" ma:versionID="4173cad31dcf73459b7239b5fa4031b8">
  <xsd:schema xmlns:xsd="http://www.w3.org/2001/XMLSchema" xmlns:xs="http://www.w3.org/2001/XMLSchema" xmlns:p="http://schemas.microsoft.com/office/2006/metadata/properties" xmlns:ns2="40666984-e2b2-4c51-b572-a89686fe7dfe" xmlns:ns3="595d53e0-4557-4930-8b48-77bf3d4e8159" targetNamespace="http://schemas.microsoft.com/office/2006/metadata/properties" ma:root="true" ma:fieldsID="86f19fe071bbe9765e3af8fc0d316bd7" ns2:_="" ns3:_="">
    <xsd:import namespace="40666984-e2b2-4c51-b572-a89686fe7dfe"/>
    <xsd:import namespace="595d53e0-4557-4930-8b48-77bf3d4e81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Datum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66984-e2b2-4c51-b572-a89686fe7d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um" ma:index="18" nillable="true" ma:displayName="Datum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d53e0-4557-4930-8b48-77bf3d4e8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BDDC7B-8E8E-A949-B47A-3E0EDA4EB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2A88E0-E834-4FC6-AB63-D57FE2789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666984-e2b2-4c51-b572-a89686fe7dfe"/>
    <ds:schemaRef ds:uri="595d53e0-4557-4930-8b48-77bf3d4e8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IPR Rekenfool</vt:lpstr>
    </vt:vector>
  </TitlesOfParts>
  <Manager/>
  <Company>Gemeente Rotterdam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Douenburg O.J.A. (Oscar)</dc:creator>
  <cp:keywords/>
  <dc:description/>
  <cp:lastModifiedBy>User</cp:lastModifiedBy>
  <dcterms:created xsi:type="dcterms:W3CDTF">2013-03-21T16:15:13Z</dcterms:created>
  <dcterms:modified xsi:type="dcterms:W3CDTF">2021-10-29T09:01:37Z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0x010100BA8EDE470DE71442926EE54C23C002EF</vt:lpwstr>
  </property>
  <property fmtid="{D5CDD505-2E9C-101B-9397-08002B2CF9AE}" pid="3" name="Datum">
    <vt:lpwstr/>
  </property>
</Properties>
</file>